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Розподіл по кодам" sheetId="1" r:id="rId1"/>
  </sheets>
  <definedNames>
    <definedName name="_xlnm.Print_Area" localSheetId="0">'Розподіл по кодам'!$A$1:$F$31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<sst xmlns="http://schemas.openxmlformats.org/spreadsheetml/2006/main" count="38" uniqueCount="38">
  <si>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Регіон (область) </t>
  </si>
  <si>
    <t>Розподіл фінансових ресурсів за протяжністю (згідно вимог Закону), %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</si>
  <si>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</si>
  <si>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</si>
  <si>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</si>
  <si>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</si>
  <si>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</si>
  <si>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</si>
  <si>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</si>
  <si>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</si>
  <si>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</si>
  <si>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</si>
  <si>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</si>
  <si>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</si>
  <si>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</si>
  <si>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</si>
  <si>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</si>
  <si>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</si>
  <si>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</si>
  <si>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</si>
  <si>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</si>
  <si>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</si>
  <si>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</si>
  <si>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</si>
  <si>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</si>
  <si>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</si>
  <si>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м.Київ</t>
  </si>
  <si>
    <t>РАЗОМ</t>
  </si>
  <si>
    <t>Категорія дороги</t>
  </si>
  <si>
    <t>Середньорічна добова  інтенсивність руху, транспортних одиниць на добу</t>
  </si>
  <si>
    <t>15 000 *</t>
  </si>
  <si>
    <t xml:space="preserve">Розрахунок розподілу обсягу субвенції 
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</si>
  <si>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>Обсяг 35% коштів від суми доходів державного дорожнього фонду, сформованих за рахунок джерел, визначених пунктом 1 частини другої статті 24-2 Бюджетного кодексу України, за виключенням коштів, що спрямовуються за напрямом, визначеним пунктом 3 частини третьої цієї статті</t>
  </si>
  <si>
    <t>КПКВ 2620</t>
  </si>
  <si>
    <t>КПКВ 3220</t>
  </si>
  <si>
    <t>Орієнтовний обсяг субвенції на 2023 рік</t>
  </si>
  <si>
    <t>Протяжність доріг місцевого значення станом на 01.01.2022, км</t>
  </si>
  <si>
    <t>в тому числі: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</si>
</sst>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.0"/>
    <numFmt numFmtId="165" formatCode="0.0"/>
    <numFmt numFmtId="166" formatCode="_-* #,##0.00\ _г_р_н_._-;\-* #,##0.00\ _г_р_н_._-;_-* &quot;-&quot;??\ _г_р_н_._-;_-@_-"/>
    <numFmt numFmtId="167" formatCode="#,##0.0####"/>
    <numFmt numFmtId="168" formatCode="#,##0.0###"/>
    <numFmt numFmtId="169" formatCode="#,##0.000"/>
    <numFmt numFmtId="170" formatCode="#,##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 wrapText="1"/>
    </xf>
    <xf numFmtId="0" fontId="35" fillId="0" borderId="0" xfId="50" applyFont="1">
      <alignment/>
      <protection/>
    </xf>
    <xf numFmtId="0" fontId="35" fillId="0" borderId="10" xfId="50" applyFont="1" applyBorder="1" applyAlignment="1">
      <alignment horizontal="center" vertical="top" wrapText="1"/>
      <protection/>
    </xf>
    <xf numFmtId="167" fontId="46" fillId="0" borderId="10" xfId="0" applyNumberFormat="1" applyFont="1" applyBorder="1" applyAlignment="1">
      <alignment/>
    </xf>
    <xf numFmtId="167" fontId="47" fillId="0" borderId="10" xfId="0" applyNumberFormat="1" applyFont="1" applyBorder="1" applyAlignment="1">
      <alignment horizontal="right" vertical="center" wrapText="1"/>
    </xf>
    <xf numFmtId="167" fontId="48" fillId="0" borderId="10" xfId="0" applyNumberFormat="1" applyFont="1" applyBorder="1" applyAlignment="1">
      <alignment horizontal="right" vertical="center" wrapText="1"/>
    </xf>
    <xf numFmtId="168" fontId="46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165" fontId="49" fillId="0" borderId="10" xfId="0" applyNumberFormat="1" applyFont="1" applyBorder="1" applyAlignment="1">
      <alignment horizontal="center" vertical="center" wrapText="1"/>
    </xf>
    <xf numFmtId="165" fontId="35" fillId="0" borderId="10" xfId="0" applyNumberFormat="1" applyFont="1" applyBorder="1" applyAlignment="1">
      <alignment horizontal="center" vertical="center" wrapText="1"/>
    </xf>
    <xf numFmtId="167" fontId="47" fillId="0" borderId="10" xfId="0" applyNumberFormat="1" applyFont="1" applyBorder="1" applyAlignment="1">
      <alignment/>
    </xf>
    <xf numFmtId="167" fontId="9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 horizontal="center" vertical="center" wrapText="1"/>
    </xf>
    <xf numFmtId="169" fontId="35" fillId="33" borderId="10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7" fontId="10" fillId="0" borderId="10" xfId="0" applyNumberFormat="1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170" fontId="51" fillId="0" borderId="0" xfId="0" applyNumberFormat="1" applyFont="1" applyAlignment="1">
      <alignment/>
    </xf>
  </cellXfs>
  <cellStyles count="5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Звичайний 3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Обычный 2" xfId="56"/>
    <cellStyle name="Обычный 2 2" xfId="57"/>
    <cellStyle name="Обычный 3" xfId="58"/>
    <cellStyle name="Обычный 4" xfId="59"/>
    <cellStyle name="Підсумок" xfId="60"/>
    <cellStyle name="Поганий" xfId="61"/>
    <cellStyle name="Примітка" xfId="62"/>
    <cellStyle name="Процентный 2" xfId="63"/>
    <cellStyle name="Результат" xfId="64"/>
    <cellStyle name="Текст попередження" xfId="65"/>
    <cellStyle name="Текст пояснення" xfId="66"/>
    <cellStyle name="Финансовый 2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view="pageBreakPreview" zoomScaleSheetLayoutView="100" zoomScalePageLayoutView="0" workbookViewId="0" topLeftCell="A1">
      <selection activeCell="G5" sqref="G5:G30"/>
    </sheetView>
  </sheetViews>
  <sheetFormatPr defaultColWidth="9.140625" defaultRowHeight="15"/>
  <cols>
    <col min="1" max="1" width="29.421875" style="27" customWidth="1"/>
    <col min="2" max="5" width="17.28125" style="27" customWidth="1"/>
    <col min="6" max="6" width="14.28125" style="27" bestFit="1" customWidth="1"/>
    <col min="7" max="16384" width="9.140625" style="27" customWidth="1"/>
  </cols>
  <sheetData>
    <row r="1" spans="1:6" ht="104.25" customHeight="1">
      <c r="A1" s="26" t="s">
        <v>31</v>
      </c>
      <c r="B1" s="26"/>
      <c r="C1" s="26"/>
      <c r="D1" s="26"/>
      <c r="E1" s="26"/>
      <c r="F1" s="26"/>
    </row>
    <row r="3" spans="1:6" ht="48" customHeight="1">
      <c r="A3" s="20" t="s">
        <v>0</v>
      </c>
      <c r="B3" s="22" t="s">
        <v>36</v>
      </c>
      <c r="C3" s="20" t="s">
        <v>1</v>
      </c>
      <c r="D3" s="24" t="s">
        <v>35</v>
      </c>
      <c r="E3" s="28" t="s">
        <v>37</v>
      </c>
      <c r="F3" s="29"/>
    </row>
    <row r="4" spans="1:6" ht="60.75" customHeight="1">
      <c r="A4" s="21"/>
      <c r="B4" s="23"/>
      <c r="C4" s="21"/>
      <c r="D4" s="25"/>
      <c r="E4" s="18" t="s">
        <v>33</v>
      </c>
      <c r="F4" s="18" t="s">
        <v>34</v>
      </c>
    </row>
    <row r="5" spans="1:7" ht="15.75">
      <c r="A5" s="2" t="s">
        <v>2</v>
      </c>
      <c r="B5" s="14">
        <v>7520.6</v>
      </c>
      <c r="C5" s="9">
        <f>B5/$B$30*90</f>
        <v>5.694600909145213</v>
      </c>
      <c r="D5" s="12">
        <f>ROUND(D$31*$C5/100,1)</f>
        <v>772097.5</v>
      </c>
      <c r="E5" s="5">
        <f>D5-F5</f>
        <v>154419.5</v>
      </c>
      <c r="F5" s="5">
        <f aca="true" t="shared" si="0" ref="F5:F27">ROUND(D5*80%,1)</f>
        <v>617678</v>
      </c>
      <c r="G5" s="30"/>
    </row>
    <row r="6" spans="1:7" ht="15.75">
      <c r="A6" s="2" t="s">
        <v>3</v>
      </c>
      <c r="B6" s="14">
        <v>4399.6</v>
      </c>
      <c r="C6" s="9">
        <f aca="true" t="shared" si="1" ref="C6:C28">B6/$B$30*90</f>
        <v>3.3313786346668195</v>
      </c>
      <c r="D6" s="12">
        <f aca="true" t="shared" si="2" ref="D6:D18">ROUND(D$31*$C6/100,1)</f>
        <v>451682.1</v>
      </c>
      <c r="E6" s="5">
        <f aca="true" t="shared" si="3" ref="E6:E14">D6-F6</f>
        <v>90336.39999999997</v>
      </c>
      <c r="F6" s="5">
        <f t="shared" si="0"/>
        <v>361345.7</v>
      </c>
      <c r="G6" s="30"/>
    </row>
    <row r="7" spans="1:7" ht="15.75">
      <c r="A7" s="2" t="s">
        <v>4</v>
      </c>
      <c r="B7" s="14">
        <v>6369</v>
      </c>
      <c r="C7" s="9">
        <f t="shared" si="1"/>
        <v>4.822608992679555</v>
      </c>
      <c r="D7" s="12">
        <f t="shared" si="2"/>
        <v>653869.2</v>
      </c>
      <c r="E7" s="5">
        <f t="shared" si="3"/>
        <v>130773.79999999993</v>
      </c>
      <c r="F7" s="5">
        <f t="shared" si="0"/>
        <v>523095.4</v>
      </c>
      <c r="G7" s="30"/>
    </row>
    <row r="8" spans="1:7" ht="15.75">
      <c r="A8" s="2" t="s">
        <v>5</v>
      </c>
      <c r="B8" s="14">
        <v>6207</v>
      </c>
      <c r="C8" s="9">
        <f t="shared" si="1"/>
        <v>4.699942536907206</v>
      </c>
      <c r="D8" s="12">
        <f t="shared" si="2"/>
        <v>637237.6</v>
      </c>
      <c r="E8" s="5">
        <f t="shared" si="3"/>
        <v>127447.5</v>
      </c>
      <c r="F8" s="5">
        <f t="shared" si="0"/>
        <v>509790.1</v>
      </c>
      <c r="G8" s="30"/>
    </row>
    <row r="9" spans="1:7" ht="15.75">
      <c r="A9" s="2" t="s">
        <v>6</v>
      </c>
      <c r="B9" s="14">
        <v>6941.5</v>
      </c>
      <c r="C9" s="9">
        <f t="shared" si="1"/>
        <v>5.25610618977628</v>
      </c>
      <c r="D9" s="12">
        <f t="shared" si="2"/>
        <v>712644.6</v>
      </c>
      <c r="E9" s="5">
        <f t="shared" si="3"/>
        <v>142528.90000000002</v>
      </c>
      <c r="F9" s="5">
        <f t="shared" si="0"/>
        <v>570115.7</v>
      </c>
      <c r="G9" s="30"/>
    </row>
    <row r="10" spans="1:7" ht="15.75">
      <c r="A10" s="2" t="s">
        <v>7</v>
      </c>
      <c r="B10" s="14">
        <v>2378.4</v>
      </c>
      <c r="C10" s="9">
        <f t="shared" si="1"/>
        <v>1.8009252988207025</v>
      </c>
      <c r="D10" s="12">
        <f t="shared" si="2"/>
        <v>244176.9</v>
      </c>
      <c r="E10" s="5">
        <f t="shared" si="3"/>
        <v>48835.399999999994</v>
      </c>
      <c r="F10" s="5">
        <f t="shared" si="0"/>
        <v>195341.5</v>
      </c>
      <c r="G10" s="30"/>
    </row>
    <row r="11" spans="1:7" ht="15.75">
      <c r="A11" s="2" t="s">
        <v>8</v>
      </c>
      <c r="B11" s="14">
        <v>5357.8</v>
      </c>
      <c r="C11" s="9">
        <f t="shared" si="1"/>
        <v>4.056928004549933</v>
      </c>
      <c r="D11" s="12">
        <f t="shared" si="2"/>
        <v>550055</v>
      </c>
      <c r="E11" s="5">
        <f t="shared" si="3"/>
        <v>110011</v>
      </c>
      <c r="F11" s="5">
        <f t="shared" si="0"/>
        <v>440044</v>
      </c>
      <c r="G11" s="30"/>
    </row>
    <row r="12" spans="1:7" ht="15.75">
      <c r="A12" s="2" t="s">
        <v>9</v>
      </c>
      <c r="B12" s="14">
        <v>2954.8</v>
      </c>
      <c r="C12" s="9">
        <f t="shared" si="1"/>
        <v>2.237375577260096</v>
      </c>
      <c r="D12" s="12">
        <f t="shared" si="2"/>
        <v>303352.6</v>
      </c>
      <c r="E12" s="5">
        <f t="shared" si="3"/>
        <v>60670.49999999997</v>
      </c>
      <c r="F12" s="5">
        <f t="shared" si="0"/>
        <v>242682.1</v>
      </c>
      <c r="G12" s="30"/>
    </row>
    <row r="13" spans="1:7" ht="15.75">
      <c r="A13" s="2" t="s">
        <v>10</v>
      </c>
      <c r="B13" s="14">
        <v>6379.9</v>
      </c>
      <c r="C13" s="9">
        <f t="shared" si="1"/>
        <v>4.830862476432139</v>
      </c>
      <c r="D13" s="12">
        <f t="shared" si="2"/>
        <v>654988.3</v>
      </c>
      <c r="E13" s="5">
        <f t="shared" si="3"/>
        <v>130997.70000000007</v>
      </c>
      <c r="F13" s="5">
        <f t="shared" si="0"/>
        <v>523990.6</v>
      </c>
      <c r="G13" s="30"/>
    </row>
    <row r="14" spans="1:7" ht="15.75">
      <c r="A14" s="2" t="s">
        <v>11</v>
      </c>
      <c r="B14" s="14">
        <v>4274.3</v>
      </c>
      <c r="C14" s="9">
        <f t="shared" si="1"/>
        <v>3.2365014315293177</v>
      </c>
      <c r="D14" s="12">
        <f t="shared" si="2"/>
        <v>438818.2</v>
      </c>
      <c r="E14" s="5">
        <f t="shared" si="3"/>
        <v>87763.60000000003</v>
      </c>
      <c r="F14" s="5">
        <f t="shared" si="0"/>
        <v>351054.6</v>
      </c>
      <c r="G14" s="30"/>
    </row>
    <row r="15" spans="1:7" ht="15.75">
      <c r="A15" s="2" t="s">
        <v>12</v>
      </c>
      <c r="B15" s="14">
        <v>3948</v>
      </c>
      <c r="C15" s="9">
        <f t="shared" si="1"/>
        <v>2.9894269591927904</v>
      </c>
      <c r="D15" s="12">
        <f>ROUND(D$31*$C15/100,1)</f>
        <v>405318.8</v>
      </c>
      <c r="E15" s="5">
        <f aca="true" t="shared" si="4" ref="E15:E29">D15-F15</f>
        <v>81063.79999999999</v>
      </c>
      <c r="F15" s="5">
        <f t="shared" si="0"/>
        <v>324255</v>
      </c>
      <c r="G15" s="30"/>
    </row>
    <row r="16" spans="1:7" ht="15.75">
      <c r="A16" s="2" t="s">
        <v>13</v>
      </c>
      <c r="B16" s="14">
        <v>6524.3</v>
      </c>
      <c r="C16" s="9">
        <f>B16/$B$30*90</f>
        <v>4.94020220614527</v>
      </c>
      <c r="D16" s="13">
        <f t="shared" si="2"/>
        <v>669813</v>
      </c>
      <c r="E16" s="5">
        <f t="shared" si="4"/>
        <v>133962.59999999998</v>
      </c>
      <c r="F16" s="5">
        <f>ROUND(D16*80%,1)</f>
        <v>535850.4</v>
      </c>
      <c r="G16" s="30"/>
    </row>
    <row r="17" spans="1:7" ht="15.75">
      <c r="A17" s="2" t="s">
        <v>14</v>
      </c>
      <c r="B17" s="14">
        <v>3314.4</v>
      </c>
      <c r="C17" s="9">
        <f t="shared" si="1"/>
        <v>2.5096648210609387</v>
      </c>
      <c r="D17" s="12">
        <f t="shared" si="2"/>
        <v>340270.7</v>
      </c>
      <c r="E17" s="5">
        <f t="shared" si="4"/>
        <v>68054.10000000003</v>
      </c>
      <c r="F17" s="5">
        <f t="shared" si="0"/>
        <v>272216.6</v>
      </c>
      <c r="G17" s="30"/>
    </row>
    <row r="18" spans="1:7" ht="15.75">
      <c r="A18" s="2" t="s">
        <v>15</v>
      </c>
      <c r="B18" s="14">
        <v>5526.5</v>
      </c>
      <c r="C18" s="9">
        <f t="shared" si="1"/>
        <v>4.184667702628915</v>
      </c>
      <c r="D18" s="12">
        <f t="shared" si="2"/>
        <v>567374.5</v>
      </c>
      <c r="E18" s="5">
        <f t="shared" si="4"/>
        <v>113474.90000000002</v>
      </c>
      <c r="F18" s="5">
        <f t="shared" si="0"/>
        <v>453899.6</v>
      </c>
      <c r="G18" s="30"/>
    </row>
    <row r="19" spans="1:7" ht="15.75">
      <c r="A19" s="2" t="s">
        <v>16</v>
      </c>
      <c r="B19" s="14">
        <v>7824.8</v>
      </c>
      <c r="C19" s="9">
        <f t="shared" si="1"/>
        <v>5.92494125387329</v>
      </c>
      <c r="D19" s="13">
        <f>D31-SUM(D5:D18,D20:D29)</f>
        <v>803327.8999999966</v>
      </c>
      <c r="E19" s="17">
        <f t="shared" si="4"/>
        <v>160665.49999999662</v>
      </c>
      <c r="F19" s="17">
        <f>ROUND(D19*80%,1)+0.1</f>
        <v>642662.4</v>
      </c>
      <c r="G19" s="30"/>
    </row>
    <row r="20" spans="1:7" ht="15.75">
      <c r="A20" s="2" t="s">
        <v>17</v>
      </c>
      <c r="B20" s="14">
        <v>3142.3</v>
      </c>
      <c r="C20" s="9">
        <f t="shared" si="1"/>
        <v>2.379350641811425</v>
      </c>
      <c r="D20" s="12">
        <f aca="true" t="shared" si="5" ref="D20:D29">ROUND(D$31*$C20/100,1)</f>
        <v>322602.2</v>
      </c>
      <c r="E20" s="5">
        <f t="shared" si="4"/>
        <v>64520.40000000002</v>
      </c>
      <c r="F20" s="5">
        <f t="shared" si="0"/>
        <v>258081.8</v>
      </c>
      <c r="G20" s="30"/>
    </row>
    <row r="21" spans="1:7" ht="15.75">
      <c r="A21" s="2" t="s">
        <v>18</v>
      </c>
      <c r="B21" s="14">
        <v>5100.4</v>
      </c>
      <c r="C21" s="9">
        <f t="shared" si="1"/>
        <v>3.8620246359338672</v>
      </c>
      <c r="D21" s="12">
        <f t="shared" si="5"/>
        <v>523629.2</v>
      </c>
      <c r="E21" s="5">
        <f t="shared" si="4"/>
        <v>104725.79999999999</v>
      </c>
      <c r="F21" s="5">
        <f>ROUND(D21*80%,1)</f>
        <v>418903.4</v>
      </c>
      <c r="G21" s="30"/>
    </row>
    <row r="22" spans="1:7" ht="15.75">
      <c r="A22" s="2" t="s">
        <v>19</v>
      </c>
      <c r="B22" s="14">
        <v>3519.4</v>
      </c>
      <c r="C22" s="9">
        <f t="shared" si="1"/>
        <v>2.6648908916370586</v>
      </c>
      <c r="D22" s="12">
        <f t="shared" si="5"/>
        <v>361316.9</v>
      </c>
      <c r="E22" s="5">
        <f t="shared" si="4"/>
        <v>72263.40000000002</v>
      </c>
      <c r="F22" s="5">
        <f t="shared" si="0"/>
        <v>289053.5</v>
      </c>
      <c r="G22" s="30"/>
    </row>
    <row r="23" spans="1:7" ht="15.75">
      <c r="A23" s="2" t="s">
        <v>20</v>
      </c>
      <c r="B23" s="14">
        <v>7334</v>
      </c>
      <c r="C23" s="9">
        <f t="shared" si="1"/>
        <v>5.55330732490373</v>
      </c>
      <c r="D23" s="12">
        <f t="shared" si="5"/>
        <v>752940.3</v>
      </c>
      <c r="E23" s="5">
        <f t="shared" si="4"/>
        <v>150588.1000000001</v>
      </c>
      <c r="F23" s="5">
        <f t="shared" si="0"/>
        <v>602352.2</v>
      </c>
      <c r="G23" s="30"/>
    </row>
    <row r="24" spans="1:7" ht="15.75">
      <c r="A24" s="2" t="s">
        <v>21</v>
      </c>
      <c r="B24" s="14">
        <v>3571.6</v>
      </c>
      <c r="C24" s="9">
        <f t="shared" si="1"/>
        <v>2.7044167496081486</v>
      </c>
      <c r="D24" s="12">
        <f t="shared" si="5"/>
        <v>366676</v>
      </c>
      <c r="E24" s="5">
        <f t="shared" si="4"/>
        <v>73335.20000000001</v>
      </c>
      <c r="F24" s="5">
        <f t="shared" si="0"/>
        <v>293340.8</v>
      </c>
      <c r="G24" s="30"/>
    </row>
    <row r="25" spans="1:7" ht="15.75">
      <c r="A25" s="2" t="s">
        <v>22</v>
      </c>
      <c r="B25" s="14">
        <v>5087.8</v>
      </c>
      <c r="C25" s="9">
        <f t="shared" si="1"/>
        <v>3.8524839115960186</v>
      </c>
      <c r="D25" s="12">
        <f t="shared" si="5"/>
        <v>522335.7</v>
      </c>
      <c r="E25" s="5">
        <f t="shared" si="4"/>
        <v>104467.10000000003</v>
      </c>
      <c r="F25" s="5">
        <f t="shared" si="0"/>
        <v>417868.6</v>
      </c>
      <c r="G25" s="30"/>
    </row>
    <row r="26" spans="1:7" ht="15.75">
      <c r="A26" s="2" t="s">
        <v>23</v>
      </c>
      <c r="B26" s="14">
        <v>4379.8</v>
      </c>
      <c r="C26" s="9">
        <f t="shared" si="1"/>
        <v>3.316386067850199</v>
      </c>
      <c r="D26" s="12">
        <f t="shared" si="5"/>
        <v>449649.3</v>
      </c>
      <c r="E26" s="5">
        <f t="shared" si="4"/>
        <v>89929.89999999997</v>
      </c>
      <c r="F26" s="5">
        <f t="shared" si="0"/>
        <v>359719.4</v>
      </c>
      <c r="G26" s="30"/>
    </row>
    <row r="27" spans="1:7" ht="15.75">
      <c r="A27" s="2" t="s">
        <v>24</v>
      </c>
      <c r="B27" s="14">
        <v>2042.5</v>
      </c>
      <c r="C27" s="9">
        <f t="shared" si="1"/>
        <v>1.5465817031791478</v>
      </c>
      <c r="D27" s="12">
        <f t="shared" si="5"/>
        <v>209691.9</v>
      </c>
      <c r="E27" s="5">
        <f t="shared" si="4"/>
        <v>41938.399999999994</v>
      </c>
      <c r="F27" s="5">
        <f t="shared" si="0"/>
        <v>167753.5</v>
      </c>
      <c r="G27" s="30"/>
    </row>
    <row r="28" spans="1:7" ht="15.75">
      <c r="A28" s="2" t="s">
        <v>25</v>
      </c>
      <c r="B28" s="14">
        <v>4760.2</v>
      </c>
      <c r="C28" s="9">
        <f t="shared" si="1"/>
        <v>3.6044250788119356</v>
      </c>
      <c r="D28" s="12">
        <f t="shared" si="5"/>
        <v>488702.8</v>
      </c>
      <c r="E28" s="5">
        <f t="shared" si="4"/>
        <v>97740.59999999998</v>
      </c>
      <c r="F28" s="5">
        <f>ROUND(D28*80%,1)</f>
        <v>390962.2</v>
      </c>
      <c r="G28" s="30"/>
    </row>
    <row r="29" spans="1:7" ht="15.75">
      <c r="A29" s="2" t="s">
        <v>26</v>
      </c>
      <c r="B29" s="15"/>
      <c r="C29" s="10">
        <v>10</v>
      </c>
      <c r="D29" s="12">
        <f t="shared" si="5"/>
        <v>1355841.3</v>
      </c>
      <c r="E29" s="5">
        <f t="shared" si="4"/>
        <v>0</v>
      </c>
      <c r="F29" s="8">
        <f>D29</f>
        <v>1355841.3</v>
      </c>
      <c r="G29" s="30"/>
    </row>
    <row r="30" spans="1:7" ht="15.75">
      <c r="A30" s="1" t="s">
        <v>27</v>
      </c>
      <c r="B30" s="16">
        <f>SUM(B5:B29)</f>
        <v>118858.90000000001</v>
      </c>
      <c r="C30" s="11">
        <f>SUM(C5:C29)</f>
        <v>100</v>
      </c>
      <c r="D30" s="6">
        <f>SUM(D5:D29)</f>
        <v>13558412.499999998</v>
      </c>
      <c r="E30" s="7">
        <f>SUM(E5:E29)</f>
        <v>2440514.0999999973</v>
      </c>
      <c r="F30" s="7">
        <f>SUM(F5:F29)</f>
        <v>11117898.4</v>
      </c>
      <c r="G30" s="30"/>
    </row>
    <row r="31" spans="1:6" ht="99.75" customHeight="1">
      <c r="A31" s="19" t="s">
        <v>32</v>
      </c>
      <c r="B31" s="19"/>
      <c r="C31" s="19"/>
      <c r="D31" s="6">
        <v>13558412.5</v>
      </c>
      <c r="E31" s="6"/>
      <c r="F31" s="6"/>
    </row>
    <row r="34" spans="1:6" ht="15.75">
      <c r="A34" s="3"/>
      <c r="B34" s="3"/>
      <c r="C34" s="3"/>
      <c r="D34" s="3"/>
      <c r="E34" s="3"/>
      <c r="F34" s="3"/>
    </row>
    <row r="35" spans="1:6" ht="15.75">
      <c r="A35" s="3"/>
      <c r="B35" s="3"/>
      <c r="C35" s="3"/>
      <c r="D35" s="3"/>
      <c r="E35" s="3"/>
      <c r="F35" s="3"/>
    </row>
    <row r="36" spans="1:6" ht="110.25" hidden="1">
      <c r="A36" s="4" t="s">
        <v>28</v>
      </c>
      <c r="B36" s="4" t="s">
        <v>29</v>
      </c>
      <c r="C36" s="3"/>
      <c r="D36" s="3"/>
      <c r="E36" s="3"/>
      <c r="F36" s="3"/>
    </row>
    <row r="37" spans="1:6" ht="15.75" hidden="1">
      <c r="A37" s="4">
        <v>1</v>
      </c>
      <c r="B37" s="4" t="s">
        <v>30</v>
      </c>
      <c r="C37" s="3"/>
      <c r="D37" s="3"/>
      <c r="E37" s="3"/>
      <c r="F37" s="3"/>
    </row>
    <row r="38" spans="1:6" ht="15.75" hidden="1">
      <c r="A38" s="4">
        <v>2</v>
      </c>
      <c r="B38" s="4">
        <v>7000</v>
      </c>
      <c r="C38" s="3"/>
      <c r="D38" s="3"/>
      <c r="E38" s="3"/>
      <c r="F38" s="3"/>
    </row>
    <row r="39" spans="1:6" ht="15.75" hidden="1">
      <c r="A39" s="4">
        <v>3</v>
      </c>
      <c r="B39" s="4">
        <v>1500</v>
      </c>
      <c r="C39" s="3"/>
      <c r="D39" s="3"/>
      <c r="E39" s="3"/>
      <c r="F39" s="3"/>
    </row>
    <row r="40" spans="1:6" ht="15.75" hidden="1">
      <c r="A40" s="4">
        <v>4</v>
      </c>
      <c r="B40" s="4">
        <v>575</v>
      </c>
      <c r="C40" s="3"/>
      <c r="D40" s="3"/>
      <c r="E40" s="3"/>
      <c r="F40" s="3"/>
    </row>
    <row r="41" spans="1:6" ht="15.75" hidden="1">
      <c r="A41" s="4">
        <v>5</v>
      </c>
      <c r="B41" s="4">
        <v>75</v>
      </c>
      <c r="C41" s="3"/>
      <c r="D41" s="3"/>
      <c r="E41" s="3"/>
      <c r="F41" s="3"/>
    </row>
    <row r="42" spans="1:6" ht="15.75" hidden="1">
      <c r="A42" s="3"/>
      <c r="B42" s="3"/>
      <c r="C42" s="3"/>
      <c r="D42" s="3"/>
      <c r="E42" s="3"/>
      <c r="F42" s="3"/>
    </row>
  </sheetData>
  <sheetProtection/>
  <mergeCells count="7">
    <mergeCell ref="A1:F1"/>
    <mergeCell ref="A31:C31"/>
    <mergeCell ref="A3:A4"/>
    <mergeCell ref="B3:B4"/>
    <mergeCell ref="C3:C4"/>
    <mergeCell ref="D3:D4"/>
    <mergeCell ref="E3:F3"/>
  </mergeCells>
  <printOptions horizontalCentered="1" verticalCentered="1"/>
  <pageMargins left="0.7480314960629921" right="0.1968503937007874" top="0.3937007874015748" bottom="0.4330708661417323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Belkina</dc:creator>
  <cp:keywords/>
  <dc:description/>
  <cp:lastModifiedBy>Марценюк Сергій Климович</cp:lastModifiedBy>
  <cp:lastPrinted>2022-09-12T08:09:18Z</cp:lastPrinted>
  <dcterms:created xsi:type="dcterms:W3CDTF">2018-08-01T08:12:40Z</dcterms:created>
  <dcterms:modified xsi:type="dcterms:W3CDTF">2022-09-12T08:12:30Z</dcterms:modified>
  <cp:category/>
  <cp:version/>
  <cp:contentType/>
  <cp:contentStatus/>
</cp:coreProperties>
</file>